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4_자검\01. 출제\01. 출제\15. ITQ_11월_정기\10. 기출공지\111_엑셀\"/>
    </mc:Choice>
  </mc:AlternateContent>
  <bookViews>
    <workbookView xWindow="0" yWindow="0" windowWidth="11415" windowHeight="12195"/>
  </bookViews>
  <sheets>
    <sheet name="제1작업" sheetId="11" r:id="rId1"/>
    <sheet name="제2작업" sheetId="5" r:id="rId2"/>
    <sheet name="제3작업" sheetId="6" r:id="rId3"/>
    <sheet name="제4작업" sheetId="14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분류" localSheetId="0">제1작업!$C$5:$C$12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1" l="1"/>
  <c r="J14" i="11" l="1"/>
  <c r="I5" i="11" l="1"/>
  <c r="I6" i="11"/>
  <c r="I7" i="11"/>
  <c r="I8" i="11"/>
  <c r="I9" i="11"/>
  <c r="I10" i="11"/>
  <c r="I11" i="11"/>
  <c r="I12" i="11"/>
  <c r="F15" i="6"/>
  <c r="F10" i="6"/>
  <c r="F6" i="6"/>
  <c r="D16" i="6"/>
  <c r="D11" i="6"/>
  <c r="D7" i="6"/>
  <c r="D18" i="6" s="1"/>
  <c r="E14" i="11"/>
  <c r="J13" i="11"/>
  <c r="J12" i="11"/>
  <c r="J11" i="11"/>
  <c r="J10" i="11"/>
  <c r="J9" i="11"/>
  <c r="J8" i="11"/>
  <c r="J7" i="11"/>
  <c r="J6" i="11"/>
  <c r="J5" i="11"/>
  <c r="F17" i="6" l="1"/>
  <c r="H11" i="5"/>
</calcChain>
</file>

<file path=xl/sharedStrings.xml><?xml version="1.0" encoding="utf-8"?>
<sst xmlns="http://schemas.openxmlformats.org/spreadsheetml/2006/main" count="122" uniqueCount="44">
  <si>
    <t>전체 개수</t>
  </si>
  <si>
    <t>전체 평균</t>
  </si>
  <si>
    <t>상품</t>
    <phoneticPr fontId="2" type="noConversion"/>
  </si>
  <si>
    <t>애완용품</t>
    <phoneticPr fontId="2" type="noConversion"/>
  </si>
  <si>
    <t>생활</t>
    <phoneticPr fontId="2" type="noConversion"/>
  </si>
  <si>
    <t>가구</t>
    <phoneticPr fontId="2" type="noConversion"/>
  </si>
  <si>
    <t>생활용품</t>
    <phoneticPr fontId="2" type="noConversion"/>
  </si>
  <si>
    <t>패션</t>
    <phoneticPr fontId="2" type="noConversion"/>
  </si>
  <si>
    <t>신발</t>
    <phoneticPr fontId="2" type="noConversion"/>
  </si>
  <si>
    <t>가방</t>
    <phoneticPr fontId="2" type="noConversion"/>
  </si>
  <si>
    <t>화장품</t>
    <phoneticPr fontId="2" type="noConversion"/>
  </si>
  <si>
    <t>분류</t>
    <phoneticPr fontId="2" type="noConversion"/>
  </si>
  <si>
    <t>분류번호</t>
    <phoneticPr fontId="2" type="noConversion"/>
  </si>
  <si>
    <t>가구</t>
  </si>
  <si>
    <t>서비스</t>
    <phoneticPr fontId="2" type="noConversion"/>
  </si>
  <si>
    <t>이쿠폰서비스</t>
    <phoneticPr fontId="2" type="noConversion"/>
  </si>
  <si>
    <t>음식서비스</t>
    <phoneticPr fontId="2" type="noConversion"/>
  </si>
  <si>
    <t>운영형태</t>
    <phoneticPr fontId="2" type="noConversion"/>
  </si>
  <si>
    <t>LF2024-1</t>
    <phoneticPr fontId="2" type="noConversion"/>
  </si>
  <si>
    <t>FS2024-1</t>
    <phoneticPr fontId="2" type="noConversion"/>
  </si>
  <si>
    <t>LF2024-2</t>
    <phoneticPr fontId="2" type="noConversion"/>
  </si>
  <si>
    <t>SE2024-2</t>
    <phoneticPr fontId="2" type="noConversion"/>
  </si>
  <si>
    <t>SF2024-1</t>
    <phoneticPr fontId="2" type="noConversion"/>
  </si>
  <si>
    <t>FB2024-2</t>
    <phoneticPr fontId="2" type="noConversion"/>
  </si>
  <si>
    <t>LD2024-1</t>
    <phoneticPr fontId="2" type="noConversion"/>
  </si>
  <si>
    <t>FC2024-2</t>
    <phoneticPr fontId="2" type="noConversion"/>
  </si>
  <si>
    <t>증감액 순위</t>
    <phoneticPr fontId="2" type="noConversion"/>
  </si>
  <si>
    <t>분류가 생활인 상품의 2024년 거래액 평균</t>
    <phoneticPr fontId="2" type="noConversion"/>
  </si>
  <si>
    <t>분류가 패션인 상품 수</t>
    <phoneticPr fontId="2" type="noConversion"/>
  </si>
  <si>
    <t>F*</t>
    <phoneticPr fontId="2" type="noConversion"/>
  </si>
  <si>
    <t>생활 개수</t>
  </si>
  <si>
    <t>서비스 개수</t>
  </si>
  <si>
    <t>패션 개수</t>
  </si>
  <si>
    <t>생활 평균</t>
  </si>
  <si>
    <t>서비스 평균</t>
  </si>
  <si>
    <t>패션 평균</t>
  </si>
  <si>
    <t>2023년 거래액</t>
    <phoneticPr fontId="2" type="noConversion"/>
  </si>
  <si>
    <t>2024년 거래액</t>
    <phoneticPr fontId="2" type="noConversion"/>
  </si>
  <si>
    <t>전월 대비 증감액
(단위:억원)</t>
    <phoneticPr fontId="2" type="noConversion"/>
  </si>
  <si>
    <t>전년 대비 증감액
(단위:억원)</t>
    <phoneticPr fontId="2" type="noConversion"/>
  </si>
  <si>
    <t>전년 대비
증감률</t>
    <phoneticPr fontId="2" type="noConversion"/>
  </si>
  <si>
    <t>최대 전년 대비 증감액(단위:억원)</t>
    <phoneticPr fontId="2" type="noConversion"/>
  </si>
  <si>
    <t>&lt;=2000</t>
    <phoneticPr fontId="2" type="noConversion"/>
  </si>
  <si>
    <t>생활상품 2024년 거래액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</si>
</sst>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0.0%"/>
    <numFmt numFmtId="177" formatCode="#,##0_ "/>
    <numFmt numFmtId="178" formatCode="0_ "/>
    <numFmt numFmtId="179" formatCode="#,##0&quot;억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3" fillId="0" borderId="6" xfId="1" applyNumberFormat="1" applyFont="1" applyBorder="1" applyAlignment="1">
      <alignment horizontal="center" vertical="center"/>
    </xf>
    <xf numFmtId="177" fontId="3" fillId="0" borderId="1" xfId="1" applyNumberFormat="1" applyFont="1" applyBorder="1" applyAlignment="1">
      <alignment horizontal="center" vertical="center"/>
    </xf>
    <xf numFmtId="177" fontId="3" fillId="0" borderId="11" xfId="1" applyNumberFormat="1" applyFont="1" applyBorder="1" applyAlignment="1">
      <alignment horizontal="center" vertical="center"/>
    </xf>
    <xf numFmtId="176" fontId="3" fillId="0" borderId="6" xfId="2" applyNumberFormat="1" applyFont="1" applyBorder="1" applyAlignment="1">
      <alignment horizontal="center" vertical="center"/>
    </xf>
    <xf numFmtId="176" fontId="3" fillId="0" borderId="1" xfId="2" applyNumberFormat="1" applyFont="1" applyBorder="1" applyAlignment="1">
      <alignment horizontal="center" vertical="center"/>
    </xf>
    <xf numFmtId="176" fontId="3" fillId="0" borderId="11" xfId="2" applyNumberFormat="1" applyFont="1" applyBorder="1" applyAlignment="1">
      <alignment horizontal="center" vertical="center"/>
    </xf>
    <xf numFmtId="178" fontId="3" fillId="0" borderId="6" xfId="1" applyNumberFormat="1" applyFont="1" applyBorder="1" applyAlignment="1">
      <alignment horizontal="center" vertical="center"/>
    </xf>
    <xf numFmtId="177" fontId="3" fillId="0" borderId="11" xfId="0" applyNumberFormat="1" applyFont="1" applyBorder="1" applyAlignment="1">
      <alignment horizontal="center" vertical="center"/>
    </xf>
    <xf numFmtId="177" fontId="3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9" fontId="3" fillId="0" borderId="6" xfId="1" applyNumberFormat="1" applyFont="1" applyBorder="1" applyAlignment="1">
      <alignment horizontal="right" vertical="center"/>
    </xf>
    <xf numFmtId="179" fontId="3" fillId="0" borderId="1" xfId="1" applyNumberFormat="1" applyFont="1" applyBorder="1" applyAlignment="1">
      <alignment horizontal="right" vertical="center"/>
    </xf>
    <xf numFmtId="179" fontId="3" fillId="0" borderId="11" xfId="1" applyNumberFormat="1" applyFont="1" applyBorder="1" applyAlignment="1">
      <alignment horizontal="right" vertical="center"/>
    </xf>
    <xf numFmtId="179" fontId="3" fillId="0" borderId="0" xfId="1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77" fontId="3" fillId="0" borderId="6" xfId="1" applyNumberFormat="1" applyFont="1" applyBorder="1" applyAlignment="1">
      <alignment horizontal="right" vertical="center"/>
    </xf>
    <xf numFmtId="177" fontId="3" fillId="0" borderId="1" xfId="1" applyNumberFormat="1" applyFont="1" applyBorder="1" applyAlignment="1">
      <alignment horizontal="right" vertical="center"/>
    </xf>
    <xf numFmtId="177" fontId="3" fillId="0" borderId="11" xfId="1" applyNumberFormat="1" applyFont="1" applyBorder="1" applyAlignment="1">
      <alignment horizontal="right" vertical="center"/>
    </xf>
    <xf numFmtId="176" fontId="3" fillId="0" borderId="6" xfId="2" applyNumberFormat="1" applyFont="1" applyBorder="1" applyAlignment="1">
      <alignment horizontal="right" vertical="center"/>
    </xf>
    <xf numFmtId="176" fontId="3" fillId="0" borderId="1" xfId="2" applyNumberFormat="1" applyFont="1" applyBorder="1" applyAlignment="1">
      <alignment horizontal="right" vertical="center"/>
    </xf>
    <xf numFmtId="176" fontId="3" fillId="0" borderId="11" xfId="2" applyNumberFormat="1" applyFont="1" applyBorder="1" applyAlignment="1">
      <alignment horizontal="right" vertical="center"/>
    </xf>
    <xf numFmtId="179" fontId="3" fillId="0" borderId="0" xfId="0" applyNumberFormat="1" applyFont="1">
      <alignment vertical="center"/>
    </xf>
    <xf numFmtId="176" fontId="3" fillId="0" borderId="0" xfId="2" applyNumberFormat="1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3" fillId="0" borderId="0" xfId="1" applyNumberFormat="1" applyFont="1" applyBorder="1" applyAlignment="1">
      <alignment horizontal="right" vertical="center"/>
    </xf>
    <xf numFmtId="176" fontId="3" fillId="0" borderId="0" xfId="2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41" fontId="3" fillId="0" borderId="12" xfId="2" applyNumberFormat="1" applyFont="1" applyBorder="1" applyAlignment="1">
      <alignment horizontal="center" vertical="center"/>
    </xf>
    <xf numFmtId="41" fontId="3" fillId="0" borderId="1" xfId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colors>
    <mruColors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ysClr val="windowText" lastClr="000000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생활 및 패션의 </a:t>
            </a:r>
            <a:r>
              <a:rPr lang="en-US" sz="2000" b="1"/>
              <a:t>2024</a:t>
            </a:r>
            <a:r>
              <a:rPr lang="ko-KR" sz="2000" b="1"/>
              <a:t>년 모바일 쇼핑 동향</a:t>
            </a:r>
          </a:p>
        </c:rich>
      </c:tx>
      <c:layout/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2024년 거래액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  <a:effectLst/>
          </c:spPr>
          <c:invertIfNegative val="0"/>
          <c:cat>
            <c:strRef>
              <c:f>(제1작업!$D$5:$D$9,제1작업!$D$12)</c:f>
              <c:strCache>
                <c:ptCount val="6"/>
                <c:pt idx="0">
                  <c:v>가구</c:v>
                </c:pt>
                <c:pt idx="1">
                  <c:v>가방</c:v>
                </c:pt>
                <c:pt idx="2">
                  <c:v>생활용품</c:v>
                </c:pt>
                <c:pt idx="3">
                  <c:v>신발</c:v>
                </c:pt>
                <c:pt idx="4">
                  <c:v>애완용품</c:v>
                </c:pt>
                <c:pt idx="5">
                  <c:v>화장품</c:v>
                </c:pt>
              </c:strCache>
            </c:strRef>
          </c:cat>
          <c:val>
            <c:numRef>
              <c:f>(제1작업!$F$5:$F$9,제1작업!$F$12)</c:f>
              <c:numCache>
                <c:formatCode>#,##0"억원"</c:formatCode>
                <c:ptCount val="6"/>
                <c:pt idx="0">
                  <c:v>3703</c:v>
                </c:pt>
                <c:pt idx="1">
                  <c:v>1608</c:v>
                </c:pt>
                <c:pt idx="2">
                  <c:v>11558</c:v>
                </c:pt>
                <c:pt idx="3">
                  <c:v>1816</c:v>
                </c:pt>
                <c:pt idx="4">
                  <c:v>1847</c:v>
                </c:pt>
                <c:pt idx="5">
                  <c:v>8638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C8-43A5-87D7-A905FA1DE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24725072"/>
        <c:axId val="124728400"/>
      </c:barChart>
      <c:lineChart>
        <c:grouping val="standard"/>
        <c:varyColors val="0"/>
        <c:ser>
          <c:idx val="1"/>
          <c:order val="1"/>
          <c:tx>
            <c:v>전년 대비 증감액(단위:억원)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6C8-43A5-87D7-A905FA1DE3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(제1작업!$D$5:$D$9,제1작업!$D$12)</c:f>
              <c:strCache>
                <c:ptCount val="6"/>
                <c:pt idx="0">
                  <c:v>가구</c:v>
                </c:pt>
                <c:pt idx="1">
                  <c:v>가방</c:v>
                </c:pt>
                <c:pt idx="2">
                  <c:v>생활용품</c:v>
                </c:pt>
                <c:pt idx="3">
                  <c:v>신발</c:v>
                </c:pt>
                <c:pt idx="4">
                  <c:v>애완용품</c:v>
                </c:pt>
                <c:pt idx="5">
                  <c:v>화장품</c:v>
                </c:pt>
              </c:strCache>
            </c:strRef>
          </c:cat>
          <c:val>
            <c:numRef>
              <c:f>(제1작업!$G$5:$G$9,제1작업!$G$12)</c:f>
              <c:numCache>
                <c:formatCode>#,##0_ </c:formatCode>
                <c:ptCount val="6"/>
                <c:pt idx="0">
                  <c:v>267</c:v>
                </c:pt>
                <c:pt idx="1">
                  <c:v>-50</c:v>
                </c:pt>
                <c:pt idx="2">
                  <c:v>-224</c:v>
                </c:pt>
                <c:pt idx="3">
                  <c:v>-704</c:v>
                </c:pt>
                <c:pt idx="4">
                  <c:v>-9</c:v>
                </c:pt>
                <c:pt idx="5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C8-43A5-87D7-A905FA1DE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4822496"/>
        <c:axId val="2114819168"/>
      </c:lineChart>
      <c:catAx>
        <c:axId val="12472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24728400"/>
        <c:crosses val="autoZero"/>
        <c:auto val="1"/>
        <c:lblAlgn val="ctr"/>
        <c:lblOffset val="100"/>
        <c:noMultiLvlLbl val="0"/>
      </c:catAx>
      <c:valAx>
        <c:axId val="12472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억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24725072"/>
        <c:crosses val="autoZero"/>
        <c:crossBetween val="between"/>
      </c:valAx>
      <c:valAx>
        <c:axId val="2114819168"/>
        <c:scaling>
          <c:orientation val="minMax"/>
        </c:scaling>
        <c:delete val="0"/>
        <c:axPos val="r"/>
        <c:numFmt formatCode="#,##0_ 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114822496"/>
        <c:crosses val="max"/>
        <c:crossBetween val="between"/>
        <c:majorUnit val="300"/>
      </c:valAx>
      <c:catAx>
        <c:axId val="2114822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4819168"/>
        <c:crosses val="autoZero"/>
        <c:auto val="1"/>
        <c:lblAlgn val="ctr"/>
        <c:lblOffset val="100"/>
        <c:noMultiLvlLbl val="0"/>
      </c:catAx>
      <c:spPr>
        <a:solidFill>
          <a:sysClr val="window" lastClr="FFFFFF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99060</xdr:rowOff>
    </xdr:from>
    <xdr:to>
      <xdr:col>6</xdr:col>
      <xdr:colOff>750794</xdr:colOff>
      <xdr:row>2</xdr:row>
      <xdr:rowOff>198120</xdr:rowOff>
    </xdr:to>
    <xdr:sp macro="" textlink="">
      <xdr:nvSpPr>
        <xdr:cNvPr id="2" name="양쪽 모서리가 잘린 사각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42875" y="99060"/>
          <a:ext cx="5799044" cy="708660"/>
        </a:xfrm>
        <a:prstGeom prst="snip2SameRect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2024</a:t>
          </a:r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년 모바일 쇼핑 동향</a:t>
          </a:r>
        </a:p>
      </xdr:txBody>
    </xdr:sp>
    <xdr:clientData/>
  </xdr:twoCellAnchor>
  <xdr:twoCellAnchor>
    <xdr:from>
      <xdr:col>7</xdr:col>
      <xdr:colOff>0</xdr:colOff>
      <xdr:row>0</xdr:row>
      <xdr:rowOff>99060</xdr:rowOff>
    </xdr:from>
    <xdr:to>
      <xdr:col>10</xdr:col>
      <xdr:colOff>0</xdr:colOff>
      <xdr:row>2</xdr:row>
      <xdr:rowOff>257174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3660" y="99060"/>
          <a:ext cx="2537460" cy="782954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8D319C8E-C5CC-492B-87BD-7696AD5CC3E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0.25849</cdr:x>
      <cdr:y>0.23727</cdr:y>
    </cdr:from>
    <cdr:to>
      <cdr:x>0.37249</cdr:x>
      <cdr:y>0.31201</cdr:y>
    </cdr:to>
    <cdr:sp macro="" textlink="">
      <cdr:nvSpPr>
        <cdr:cNvPr id="2" name="모서리가 둥근 사각형 설명선 1">
          <a:extLst xmlns:a="http://schemas.openxmlformats.org/drawingml/2006/main">
            <a:ext uri="{FF2B5EF4-FFF2-40B4-BE49-F238E27FC236}">
              <a16:creationId xmlns:a16="http://schemas.microsoft.com/office/drawing/2014/main" id="{B0B95874-ADBB-4D30-B7AB-93A0BC5033DD}"/>
            </a:ext>
          </a:extLst>
        </cdr:cNvPr>
        <cdr:cNvSpPr/>
      </cdr:nvSpPr>
      <cdr:spPr>
        <a:xfrm xmlns:a="http://schemas.openxmlformats.org/drawingml/2006/main">
          <a:off x="2402549" y="1441619"/>
          <a:ext cx="1059529" cy="454109"/>
        </a:xfrm>
        <a:prstGeom xmlns:a="http://schemas.openxmlformats.org/drawingml/2006/main" prst="wedgeRoundRectCallout">
          <a:avLst>
            <a:gd name="adj1" fmla="val -84462"/>
            <a:gd name="adj2" fmla="val -759"/>
            <a:gd name="adj3" fmla="val 16667"/>
          </a:avLst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증감액</a:t>
          </a:r>
          <a:endParaRPr lang="ko-KR">
            <a:solidFill>
              <a:sysClr val="windowText" lastClr="000000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"/>
  <sheetViews>
    <sheetView tabSelected="1" zoomScaleNormal="100" workbookViewId="0">
      <selection activeCell="N7" sqref="N7"/>
    </sheetView>
  </sheetViews>
  <sheetFormatPr defaultColWidth="8.75" defaultRowHeight="13.5" x14ac:dyDescent="0.3"/>
  <cols>
    <col min="1" max="1" width="1.75" style="1" customWidth="1"/>
    <col min="2" max="2" width="12.875" style="1" customWidth="1"/>
    <col min="3" max="3" width="10.875" style="1" customWidth="1"/>
    <col min="4" max="4" width="13.625" style="1" customWidth="1"/>
    <col min="5" max="6" width="14.5" style="1" customWidth="1"/>
    <col min="7" max="7" width="15.25" style="1" customWidth="1"/>
    <col min="8" max="8" width="11.75" style="1" customWidth="1"/>
    <col min="9" max="9" width="13.5" style="1" bestFit="1" customWidth="1"/>
    <col min="10" max="10" width="11.75" style="1" customWidth="1"/>
    <col min="11" max="16384" width="8.75" style="1"/>
  </cols>
  <sheetData>
    <row r="1" spans="2:12" ht="24.6" customHeight="1" x14ac:dyDescent="0.3"/>
    <row r="2" spans="2:12" ht="24.6" customHeight="1" x14ac:dyDescent="0.3"/>
    <row r="3" spans="2:12" ht="24.6" customHeight="1" thickBot="1" x14ac:dyDescent="0.35"/>
    <row r="4" spans="2:12" ht="30.75" customHeight="1" thickBot="1" x14ac:dyDescent="0.35">
      <c r="B4" s="11" t="s">
        <v>12</v>
      </c>
      <c r="C4" s="12" t="s">
        <v>11</v>
      </c>
      <c r="D4" s="12" t="s">
        <v>2</v>
      </c>
      <c r="E4" s="13" t="s">
        <v>36</v>
      </c>
      <c r="F4" s="13" t="s">
        <v>37</v>
      </c>
      <c r="G4" s="13" t="s">
        <v>39</v>
      </c>
      <c r="H4" s="13" t="s">
        <v>40</v>
      </c>
      <c r="I4" s="12" t="s">
        <v>26</v>
      </c>
      <c r="J4" s="14" t="s">
        <v>17</v>
      </c>
    </row>
    <row r="5" spans="2:12" ht="21" customHeight="1" x14ac:dyDescent="0.3">
      <c r="B5" s="8" t="s">
        <v>18</v>
      </c>
      <c r="C5" s="9" t="s">
        <v>4</v>
      </c>
      <c r="D5" s="9" t="s">
        <v>5</v>
      </c>
      <c r="E5" s="28">
        <v>3436</v>
      </c>
      <c r="F5" s="28">
        <v>3703</v>
      </c>
      <c r="G5" s="38">
        <v>267</v>
      </c>
      <c r="H5" s="41">
        <v>7.8E-2</v>
      </c>
      <c r="I5" s="9">
        <f t="shared" ref="I5:I12" si="0">_xlfn.RANK.EQ(G5,$G$5:$G$12)</f>
        <v>1</v>
      </c>
      <c r="J5" s="3" t="str">
        <f t="shared" ref="J5:J12" si="1">CHOOSE(RIGHT(B5,1),"전용몰","병행몰")</f>
        <v>전용몰</v>
      </c>
      <c r="K5" s="44"/>
      <c r="L5" s="45"/>
    </row>
    <row r="6" spans="2:12" ht="21" customHeight="1" x14ac:dyDescent="0.3">
      <c r="B6" s="4" t="s">
        <v>23</v>
      </c>
      <c r="C6" s="2" t="s">
        <v>7</v>
      </c>
      <c r="D6" s="2" t="s">
        <v>9</v>
      </c>
      <c r="E6" s="29">
        <v>1658</v>
      </c>
      <c r="F6" s="29">
        <v>1608</v>
      </c>
      <c r="G6" s="39">
        <v>-50</v>
      </c>
      <c r="H6" s="42">
        <v>-0.03</v>
      </c>
      <c r="I6" s="2">
        <f t="shared" si="0"/>
        <v>4</v>
      </c>
      <c r="J6" s="5" t="str">
        <f t="shared" si="1"/>
        <v>병행몰</v>
      </c>
    </row>
    <row r="7" spans="2:12" ht="21" customHeight="1" x14ac:dyDescent="0.3">
      <c r="B7" s="4" t="s">
        <v>24</v>
      </c>
      <c r="C7" s="2" t="s">
        <v>4</v>
      </c>
      <c r="D7" s="2" t="s">
        <v>6</v>
      </c>
      <c r="E7" s="29">
        <v>11782</v>
      </c>
      <c r="F7" s="29">
        <v>11558</v>
      </c>
      <c r="G7" s="39">
        <v>-224</v>
      </c>
      <c r="H7" s="42">
        <v>-1.9E-2</v>
      </c>
      <c r="I7" s="2">
        <f t="shared" si="0"/>
        <v>5</v>
      </c>
      <c r="J7" s="5" t="str">
        <f t="shared" si="1"/>
        <v>전용몰</v>
      </c>
    </row>
    <row r="8" spans="2:12" ht="21" customHeight="1" x14ac:dyDescent="0.3">
      <c r="B8" s="4" t="s">
        <v>19</v>
      </c>
      <c r="C8" s="2" t="s">
        <v>7</v>
      </c>
      <c r="D8" s="2" t="s">
        <v>8</v>
      </c>
      <c r="E8" s="29">
        <v>2520</v>
      </c>
      <c r="F8" s="29">
        <v>1816</v>
      </c>
      <c r="G8" s="39">
        <v>-704</v>
      </c>
      <c r="H8" s="42">
        <v>-0.27900000000000003</v>
      </c>
      <c r="I8" s="2">
        <f t="shared" si="0"/>
        <v>6</v>
      </c>
      <c r="J8" s="5" t="str">
        <f t="shared" si="1"/>
        <v>전용몰</v>
      </c>
    </row>
    <row r="9" spans="2:12" ht="21" customHeight="1" x14ac:dyDescent="0.3">
      <c r="B9" s="4" t="s">
        <v>20</v>
      </c>
      <c r="C9" s="2" t="s">
        <v>4</v>
      </c>
      <c r="D9" s="2" t="s">
        <v>3</v>
      </c>
      <c r="E9" s="29">
        <v>1856</v>
      </c>
      <c r="F9" s="29">
        <v>1847</v>
      </c>
      <c r="G9" s="39">
        <v>-9</v>
      </c>
      <c r="H9" s="42">
        <v>-5.0000000000000001E-3</v>
      </c>
      <c r="I9" s="2">
        <f t="shared" si="0"/>
        <v>3</v>
      </c>
      <c r="J9" s="5" t="str">
        <f t="shared" si="1"/>
        <v>병행몰</v>
      </c>
    </row>
    <row r="10" spans="2:12" ht="21" customHeight="1" x14ac:dyDescent="0.3">
      <c r="B10" s="4" t="s">
        <v>22</v>
      </c>
      <c r="C10" s="2" t="s">
        <v>14</v>
      </c>
      <c r="D10" s="2" t="s">
        <v>16</v>
      </c>
      <c r="E10" s="29">
        <v>23812</v>
      </c>
      <c r="F10" s="29">
        <v>22152</v>
      </c>
      <c r="G10" s="39">
        <v>-1660</v>
      </c>
      <c r="H10" s="42">
        <v>-7.4999999999999997E-2</v>
      </c>
      <c r="I10" s="2">
        <f t="shared" si="0"/>
        <v>8</v>
      </c>
      <c r="J10" s="5" t="str">
        <f t="shared" si="1"/>
        <v>전용몰</v>
      </c>
    </row>
    <row r="11" spans="2:12" ht="21" customHeight="1" x14ac:dyDescent="0.3">
      <c r="B11" s="4" t="s">
        <v>21</v>
      </c>
      <c r="C11" s="2" t="s">
        <v>14</v>
      </c>
      <c r="D11" s="2" t="s">
        <v>15</v>
      </c>
      <c r="E11" s="29">
        <v>8175</v>
      </c>
      <c r="F11" s="29">
        <v>6594</v>
      </c>
      <c r="G11" s="39">
        <v>-1581</v>
      </c>
      <c r="H11" s="42">
        <v>-0.24</v>
      </c>
      <c r="I11" s="2">
        <f t="shared" si="0"/>
        <v>7</v>
      </c>
      <c r="J11" s="5" t="str">
        <f t="shared" si="1"/>
        <v>병행몰</v>
      </c>
    </row>
    <row r="12" spans="2:12" ht="21" customHeight="1" thickBot="1" x14ac:dyDescent="0.35">
      <c r="B12" s="10" t="s">
        <v>25</v>
      </c>
      <c r="C12" s="6" t="s">
        <v>7</v>
      </c>
      <c r="D12" s="6" t="s">
        <v>10</v>
      </c>
      <c r="E12" s="30">
        <v>8588</v>
      </c>
      <c r="F12" s="30">
        <v>8638</v>
      </c>
      <c r="G12" s="40">
        <v>50</v>
      </c>
      <c r="H12" s="43">
        <v>6.0000000000000001E-3</v>
      </c>
      <c r="I12" s="6">
        <f t="shared" si="0"/>
        <v>2</v>
      </c>
      <c r="J12" s="7" t="str">
        <f t="shared" si="1"/>
        <v>병행몰</v>
      </c>
    </row>
    <row r="13" spans="2:12" ht="21" customHeight="1" x14ac:dyDescent="0.3">
      <c r="B13" s="53" t="s">
        <v>28</v>
      </c>
      <c r="C13" s="54"/>
      <c r="D13" s="54"/>
      <c r="E13" s="24" t="str">
        <f>COUNTIF(분류,"패션")&amp;"개"</f>
        <v>3개</v>
      </c>
      <c r="F13" s="55"/>
      <c r="G13" s="54" t="s">
        <v>27</v>
      </c>
      <c r="H13" s="54"/>
      <c r="I13" s="54"/>
      <c r="J13" s="26">
        <f>ROUND(DAVERAGE(B4:H12,F4,C4:C5),0)</f>
        <v>5703</v>
      </c>
    </row>
    <row r="14" spans="2:12" ht="21" customHeight="1" thickBot="1" x14ac:dyDescent="0.35">
      <c r="B14" s="57" t="s">
        <v>41</v>
      </c>
      <c r="C14" s="58"/>
      <c r="D14" s="58"/>
      <c r="E14" s="25">
        <f>MAX(G5:G12)</f>
        <v>267</v>
      </c>
      <c r="F14" s="56"/>
      <c r="G14" s="15" t="s">
        <v>2</v>
      </c>
      <c r="H14" s="6" t="s">
        <v>13</v>
      </c>
      <c r="I14" s="16" t="s">
        <v>37</v>
      </c>
      <c r="J14" s="51">
        <f>VLOOKUP(H14,D5:H12,3,0)</f>
        <v>3703</v>
      </c>
    </row>
  </sheetData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2" priority="1">
      <formula>$F5&gt;=10000</formula>
    </cfRule>
  </conditionalFormatting>
  <dataValidations disablePrompts="1" count="1">
    <dataValidation type="list" allowBlank="1" showInputMessage="1" showErrorMessage="1" sqref="H14">
      <formula1>$D$5:$D$12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>
      <selection activeCell="F14" sqref="F14"/>
    </sheetView>
  </sheetViews>
  <sheetFormatPr defaultColWidth="9" defaultRowHeight="16.5" x14ac:dyDescent="0.3"/>
  <cols>
    <col min="1" max="1" width="1.625" style="27" customWidth="1"/>
    <col min="2" max="2" width="12.875" style="27" customWidth="1"/>
    <col min="3" max="3" width="16.625" style="27" customWidth="1"/>
    <col min="4" max="4" width="13.625" style="27" customWidth="1"/>
    <col min="5" max="6" width="14.5" style="27" customWidth="1"/>
    <col min="7" max="7" width="16.25" style="27" customWidth="1"/>
    <col min="8" max="8" width="11.625" style="27" customWidth="1"/>
    <col min="9" max="16384" width="9" style="27"/>
  </cols>
  <sheetData>
    <row r="1" spans="2:8" ht="17.25" thickBot="1" x14ac:dyDescent="0.35"/>
    <row r="2" spans="2:8" ht="27.75" thickBot="1" x14ac:dyDescent="0.35">
      <c r="B2" s="11" t="s">
        <v>12</v>
      </c>
      <c r="C2" s="12" t="s">
        <v>11</v>
      </c>
      <c r="D2" s="12" t="s">
        <v>2</v>
      </c>
      <c r="E2" s="13" t="s">
        <v>36</v>
      </c>
      <c r="F2" s="13" t="s">
        <v>37</v>
      </c>
      <c r="G2" s="13" t="s">
        <v>38</v>
      </c>
      <c r="H2" s="13" t="s">
        <v>40</v>
      </c>
    </row>
    <row r="3" spans="2:8" x14ac:dyDescent="0.3">
      <c r="B3" s="8" t="s">
        <v>18</v>
      </c>
      <c r="C3" s="9" t="s">
        <v>4</v>
      </c>
      <c r="D3" s="9" t="s">
        <v>5</v>
      </c>
      <c r="E3" s="28">
        <v>3436</v>
      </c>
      <c r="F3" s="28">
        <v>4294.9999999999973</v>
      </c>
      <c r="G3" s="18">
        <v>267</v>
      </c>
      <c r="H3" s="21">
        <v>7.8E-2</v>
      </c>
    </row>
    <row r="4" spans="2:8" x14ac:dyDescent="0.3">
      <c r="B4" s="4" t="s">
        <v>23</v>
      </c>
      <c r="C4" s="2" t="s">
        <v>7</v>
      </c>
      <c r="D4" s="2" t="s">
        <v>9</v>
      </c>
      <c r="E4" s="29">
        <v>1658</v>
      </c>
      <c r="F4" s="29">
        <v>1608</v>
      </c>
      <c r="G4" s="19">
        <v>-50</v>
      </c>
      <c r="H4" s="22">
        <v>-0.03</v>
      </c>
    </row>
    <row r="5" spans="2:8" x14ac:dyDescent="0.3">
      <c r="B5" s="4" t="s">
        <v>24</v>
      </c>
      <c r="C5" s="2" t="s">
        <v>4</v>
      </c>
      <c r="D5" s="2" t="s">
        <v>6</v>
      </c>
      <c r="E5" s="29">
        <v>11782</v>
      </c>
      <c r="F5" s="29">
        <v>11558</v>
      </c>
      <c r="G5" s="19">
        <v>-224</v>
      </c>
      <c r="H5" s="22">
        <v>-1.9E-2</v>
      </c>
    </row>
    <row r="6" spans="2:8" x14ac:dyDescent="0.3">
      <c r="B6" s="4" t="s">
        <v>19</v>
      </c>
      <c r="C6" s="2" t="s">
        <v>7</v>
      </c>
      <c r="D6" s="2" t="s">
        <v>8</v>
      </c>
      <c r="E6" s="29">
        <v>2520</v>
      </c>
      <c r="F6" s="29">
        <v>1816</v>
      </c>
      <c r="G6" s="19">
        <v>-704</v>
      </c>
      <c r="H6" s="22">
        <v>-0.27900000000000003</v>
      </c>
    </row>
    <row r="7" spans="2:8" x14ac:dyDescent="0.3">
      <c r="B7" s="4" t="s">
        <v>20</v>
      </c>
      <c r="C7" s="2" t="s">
        <v>4</v>
      </c>
      <c r="D7" s="2" t="s">
        <v>3</v>
      </c>
      <c r="E7" s="29">
        <v>1856</v>
      </c>
      <c r="F7" s="29">
        <v>1847</v>
      </c>
      <c r="G7" s="19">
        <v>-9</v>
      </c>
      <c r="H7" s="22">
        <v>-5.0000000000000001E-3</v>
      </c>
    </row>
    <row r="8" spans="2:8" x14ac:dyDescent="0.3">
      <c r="B8" s="4" t="s">
        <v>22</v>
      </c>
      <c r="C8" s="2" t="s">
        <v>14</v>
      </c>
      <c r="D8" s="2" t="s">
        <v>16</v>
      </c>
      <c r="E8" s="29">
        <v>23812</v>
      </c>
      <c r="F8" s="29">
        <v>22152</v>
      </c>
      <c r="G8" s="19">
        <v>-1660</v>
      </c>
      <c r="H8" s="22">
        <v>-7.4999999999999997E-2</v>
      </c>
    </row>
    <row r="9" spans="2:8" x14ac:dyDescent="0.3">
      <c r="B9" s="4" t="s">
        <v>21</v>
      </c>
      <c r="C9" s="2" t="s">
        <v>14</v>
      </c>
      <c r="D9" s="2" t="s">
        <v>15</v>
      </c>
      <c r="E9" s="29">
        <v>8175</v>
      </c>
      <c r="F9" s="29">
        <v>6594</v>
      </c>
      <c r="G9" s="19">
        <v>-1581</v>
      </c>
      <c r="H9" s="22">
        <v>-0.24</v>
      </c>
    </row>
    <row r="10" spans="2:8" ht="17.25" thickBot="1" x14ac:dyDescent="0.35">
      <c r="B10" s="10" t="s">
        <v>25</v>
      </c>
      <c r="C10" s="6" t="s">
        <v>7</v>
      </c>
      <c r="D10" s="6" t="s">
        <v>10</v>
      </c>
      <c r="E10" s="30">
        <v>8588</v>
      </c>
      <c r="F10" s="30">
        <v>8638</v>
      </c>
      <c r="G10" s="20">
        <v>50</v>
      </c>
      <c r="H10" s="23">
        <v>6.0000000000000001E-3</v>
      </c>
    </row>
    <row r="11" spans="2:8" x14ac:dyDescent="0.3">
      <c r="B11" s="59" t="s">
        <v>43</v>
      </c>
      <c r="C11" s="59"/>
      <c r="D11" s="59"/>
      <c r="E11" s="59"/>
      <c r="F11" s="59"/>
      <c r="G11" s="59"/>
      <c r="H11" s="52">
        <f>DAVERAGE(B2:H10,F2,C2:C3)</f>
        <v>5899.9999999999991</v>
      </c>
    </row>
    <row r="13" spans="2:8" ht="17.25" thickBot="1" x14ac:dyDescent="0.35"/>
    <row r="14" spans="2:8" ht="30.75" customHeight="1" thickBot="1" x14ac:dyDescent="0.35">
      <c r="B14" s="11" t="s">
        <v>12</v>
      </c>
      <c r="C14" s="13" t="s">
        <v>36</v>
      </c>
    </row>
    <row r="15" spans="2:8" s="47" customFormat="1" ht="13.5" x14ac:dyDescent="0.3">
      <c r="B15" s="47" t="s">
        <v>29</v>
      </c>
    </row>
    <row r="16" spans="2:8" s="47" customFormat="1" ht="13.5" x14ac:dyDescent="0.3">
      <c r="C16" s="47" t="s">
        <v>42</v>
      </c>
    </row>
    <row r="17" spans="2:5" s="47" customFormat="1" ht="14.25" thickBot="1" x14ac:dyDescent="0.35"/>
    <row r="18" spans="2:5" ht="27.75" thickBot="1" x14ac:dyDescent="0.35">
      <c r="B18" s="11" t="s">
        <v>12</v>
      </c>
      <c r="C18" s="13" t="s">
        <v>36</v>
      </c>
      <c r="D18" s="13" t="s">
        <v>37</v>
      </c>
      <c r="E18" s="13" t="s">
        <v>40</v>
      </c>
    </row>
    <row r="19" spans="2:5" x14ac:dyDescent="0.3">
      <c r="B19" s="4" t="s">
        <v>23</v>
      </c>
      <c r="C19" s="29">
        <v>1658</v>
      </c>
      <c r="D19" s="29">
        <v>1608</v>
      </c>
      <c r="E19" s="22">
        <v>-0.03</v>
      </c>
    </row>
    <row r="20" spans="2:5" x14ac:dyDescent="0.3">
      <c r="B20" s="4" t="s">
        <v>19</v>
      </c>
      <c r="C20" s="29">
        <v>2520</v>
      </c>
      <c r="D20" s="29">
        <v>1816</v>
      </c>
      <c r="E20" s="22">
        <v>-0.27900000000000003</v>
      </c>
    </row>
    <row r="21" spans="2:5" x14ac:dyDescent="0.3">
      <c r="B21" s="4" t="s">
        <v>20</v>
      </c>
      <c r="C21" s="29">
        <v>1856</v>
      </c>
      <c r="D21" s="29">
        <v>1847</v>
      </c>
      <c r="E21" s="22">
        <v>-5.0000000000000001E-3</v>
      </c>
    </row>
    <row r="22" spans="2:5" ht="17.25" thickBot="1" x14ac:dyDescent="0.35">
      <c r="B22" s="50" t="s">
        <v>25</v>
      </c>
      <c r="C22" s="30">
        <v>8588</v>
      </c>
      <c r="D22" s="30">
        <v>8638</v>
      </c>
      <c r="E22" s="23">
        <v>6.0000000000000001E-3</v>
      </c>
    </row>
  </sheetData>
  <mergeCells count="1">
    <mergeCell ref="B11:G11"/>
  </mergeCells>
  <phoneticPr fontId="2" type="noConversion"/>
  <conditionalFormatting sqref="B3:H10">
    <cfRule type="expression" dxfId="1" priority="1">
      <formula>$F3&gt;=10000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workbookViewId="0">
      <selection activeCell="K22" sqref="K22"/>
    </sheetView>
  </sheetViews>
  <sheetFormatPr defaultColWidth="9" defaultRowHeight="16.5" x14ac:dyDescent="0.3"/>
  <cols>
    <col min="1" max="1" width="1.625" style="27" customWidth="1"/>
    <col min="2" max="2" width="12.875" style="27" customWidth="1"/>
    <col min="3" max="3" width="12.625" style="27" customWidth="1"/>
    <col min="4" max="4" width="13.625" style="27" customWidth="1"/>
    <col min="5" max="6" width="14.5" style="27" customWidth="1"/>
    <col min="7" max="7" width="15.25" style="27" customWidth="1"/>
    <col min="8" max="8" width="11.75" style="27" customWidth="1"/>
    <col min="9" max="16384" width="9" style="27"/>
  </cols>
  <sheetData>
    <row r="1" spans="2:8" ht="17.25" thickBot="1" x14ac:dyDescent="0.35"/>
    <row r="2" spans="2:8" ht="27.75" thickBot="1" x14ac:dyDescent="0.35">
      <c r="B2" s="11" t="s">
        <v>12</v>
      </c>
      <c r="C2" s="12" t="s">
        <v>11</v>
      </c>
      <c r="D2" s="12" t="s">
        <v>2</v>
      </c>
      <c r="E2" s="13" t="s">
        <v>36</v>
      </c>
      <c r="F2" s="13" t="s">
        <v>37</v>
      </c>
      <c r="G2" s="13" t="s">
        <v>39</v>
      </c>
      <c r="H2" s="13" t="s">
        <v>40</v>
      </c>
    </row>
    <row r="3" spans="2:8" x14ac:dyDescent="0.3">
      <c r="B3" s="34" t="s">
        <v>23</v>
      </c>
      <c r="C3" s="35" t="s">
        <v>7</v>
      </c>
      <c r="D3" s="35" t="s">
        <v>9</v>
      </c>
      <c r="E3" s="28">
        <v>1658</v>
      </c>
      <c r="F3" s="28">
        <v>1608</v>
      </c>
      <c r="G3" s="38">
        <v>-50</v>
      </c>
      <c r="H3" s="41">
        <v>-0.03</v>
      </c>
    </row>
    <row r="4" spans="2:8" x14ac:dyDescent="0.3">
      <c r="B4" s="4" t="s">
        <v>19</v>
      </c>
      <c r="C4" s="46" t="s">
        <v>7</v>
      </c>
      <c r="D4" s="46" t="s">
        <v>8</v>
      </c>
      <c r="E4" s="29">
        <v>2520</v>
      </c>
      <c r="F4" s="29">
        <v>1816</v>
      </c>
      <c r="G4" s="39">
        <v>-704</v>
      </c>
      <c r="H4" s="42">
        <v>-0.27900000000000003</v>
      </c>
    </row>
    <row r="5" spans="2:8" x14ac:dyDescent="0.3">
      <c r="B5" s="4" t="s">
        <v>25</v>
      </c>
      <c r="C5" s="46" t="s">
        <v>7</v>
      </c>
      <c r="D5" s="46" t="s">
        <v>10</v>
      </c>
      <c r="E5" s="29">
        <v>8588</v>
      </c>
      <c r="F5" s="29">
        <v>8638</v>
      </c>
      <c r="G5" s="39">
        <v>50</v>
      </c>
      <c r="H5" s="42">
        <v>6.0000000000000001E-3</v>
      </c>
    </row>
    <row r="6" spans="2:8" x14ac:dyDescent="0.3">
      <c r="B6" s="4"/>
      <c r="C6" s="17" t="s">
        <v>35</v>
      </c>
      <c r="D6" s="46"/>
      <c r="E6" s="29"/>
      <c r="F6" s="29">
        <f>SUBTOTAL(1,F3:F5)</f>
        <v>4020.6666666666665</v>
      </c>
      <c r="G6" s="39"/>
      <c r="H6" s="42"/>
    </row>
    <row r="7" spans="2:8" x14ac:dyDescent="0.3">
      <c r="B7" s="4"/>
      <c r="C7" s="17" t="s">
        <v>32</v>
      </c>
      <c r="D7" s="46">
        <f>SUBTOTAL(3,D3:D5)</f>
        <v>3</v>
      </c>
      <c r="E7" s="29"/>
      <c r="F7" s="29"/>
      <c r="G7" s="39"/>
      <c r="H7" s="42"/>
    </row>
    <row r="8" spans="2:8" x14ac:dyDescent="0.3">
      <c r="B8" s="4" t="s">
        <v>22</v>
      </c>
      <c r="C8" s="46" t="s">
        <v>14</v>
      </c>
      <c r="D8" s="46" t="s">
        <v>16</v>
      </c>
      <c r="E8" s="29">
        <v>23812</v>
      </c>
      <c r="F8" s="29">
        <v>22152</v>
      </c>
      <c r="G8" s="39">
        <v>-1660</v>
      </c>
      <c r="H8" s="42">
        <v>-7.4999999999999997E-2</v>
      </c>
    </row>
    <row r="9" spans="2:8" x14ac:dyDescent="0.3">
      <c r="B9" s="4" t="s">
        <v>21</v>
      </c>
      <c r="C9" s="46" t="s">
        <v>14</v>
      </c>
      <c r="D9" s="46" t="s">
        <v>15</v>
      </c>
      <c r="E9" s="29">
        <v>8175</v>
      </c>
      <c r="F9" s="29">
        <v>6594</v>
      </c>
      <c r="G9" s="39">
        <v>-1581</v>
      </c>
      <c r="H9" s="42">
        <v>-0.24</v>
      </c>
    </row>
    <row r="10" spans="2:8" x14ac:dyDescent="0.3">
      <c r="B10" s="4"/>
      <c r="C10" s="17" t="s">
        <v>34</v>
      </c>
      <c r="D10" s="46"/>
      <c r="E10" s="29"/>
      <c r="F10" s="29">
        <f>SUBTOTAL(1,F8:F9)</f>
        <v>14373</v>
      </c>
      <c r="G10" s="39"/>
      <c r="H10" s="42"/>
    </row>
    <row r="11" spans="2:8" x14ac:dyDescent="0.3">
      <c r="B11" s="4"/>
      <c r="C11" s="17" t="s">
        <v>31</v>
      </c>
      <c r="D11" s="46">
        <f>SUBTOTAL(3,D8:D9)</f>
        <v>2</v>
      </c>
      <c r="E11" s="29"/>
      <c r="F11" s="29"/>
      <c r="G11" s="39"/>
      <c r="H11" s="42"/>
    </row>
    <row r="12" spans="2:8" x14ac:dyDescent="0.3">
      <c r="B12" s="4" t="s">
        <v>18</v>
      </c>
      <c r="C12" s="46" t="s">
        <v>4</v>
      </c>
      <c r="D12" s="46" t="s">
        <v>5</v>
      </c>
      <c r="E12" s="29">
        <v>3436</v>
      </c>
      <c r="F12" s="29">
        <v>3703</v>
      </c>
      <c r="G12" s="39">
        <v>267</v>
      </c>
      <c r="H12" s="42">
        <v>7.8E-2</v>
      </c>
    </row>
    <row r="13" spans="2:8" x14ac:dyDescent="0.3">
      <c r="B13" s="4" t="s">
        <v>24</v>
      </c>
      <c r="C13" s="46" t="s">
        <v>4</v>
      </c>
      <c r="D13" s="46" t="s">
        <v>6</v>
      </c>
      <c r="E13" s="29">
        <v>11782</v>
      </c>
      <c r="F13" s="29">
        <v>11558</v>
      </c>
      <c r="G13" s="39">
        <v>-224</v>
      </c>
      <c r="H13" s="42">
        <v>-1.9E-2</v>
      </c>
    </row>
    <row r="14" spans="2:8" ht="17.25" thickBot="1" x14ac:dyDescent="0.35">
      <c r="B14" s="36" t="s">
        <v>20</v>
      </c>
      <c r="C14" s="37" t="s">
        <v>4</v>
      </c>
      <c r="D14" s="37" t="s">
        <v>3</v>
      </c>
      <c r="E14" s="30">
        <v>1856</v>
      </c>
      <c r="F14" s="30">
        <v>1847</v>
      </c>
      <c r="G14" s="40">
        <v>-9</v>
      </c>
      <c r="H14" s="43">
        <v>-5.0000000000000001E-3</v>
      </c>
    </row>
    <row r="15" spans="2:8" x14ac:dyDescent="0.3">
      <c r="B15" s="32"/>
      <c r="C15" s="33" t="s">
        <v>33</v>
      </c>
      <c r="D15" s="32"/>
      <c r="E15" s="31"/>
      <c r="F15" s="31">
        <f>SUBTOTAL(1,F12:F14)</f>
        <v>5702.666666666667</v>
      </c>
      <c r="G15" s="48"/>
      <c r="H15" s="49"/>
    </row>
    <row r="16" spans="2:8" x14ac:dyDescent="0.3">
      <c r="B16" s="32"/>
      <c r="C16" s="33" t="s">
        <v>30</v>
      </c>
      <c r="D16" s="32">
        <f>SUBTOTAL(3,D12:D14)</f>
        <v>3</v>
      </c>
      <c r="E16" s="31"/>
      <c r="F16" s="31"/>
      <c r="G16" s="48"/>
      <c r="H16" s="49"/>
    </row>
    <row r="17" spans="2:8" x14ac:dyDescent="0.3">
      <c r="B17" s="32"/>
      <c r="C17" s="33" t="s">
        <v>1</v>
      </c>
      <c r="D17" s="32"/>
      <c r="E17" s="31"/>
      <c r="F17" s="31">
        <f>SUBTOTAL(1,F3:F14)</f>
        <v>7239.5</v>
      </c>
      <c r="G17" s="48"/>
      <c r="H17" s="49"/>
    </row>
    <row r="18" spans="2:8" x14ac:dyDescent="0.3">
      <c r="B18" s="32"/>
      <c r="C18" s="33" t="s">
        <v>0</v>
      </c>
      <c r="D18" s="32">
        <f>SUBTOTAL(3,D3:D14)</f>
        <v>8</v>
      </c>
      <c r="E18" s="31"/>
      <c r="F18" s="31"/>
      <c r="G18" s="48"/>
      <c r="H18" s="49"/>
    </row>
  </sheetData>
  <sortState ref="B3:H14">
    <sortCondition descending="1" ref="C3:C14"/>
  </sortState>
  <phoneticPr fontId="2" type="noConversion"/>
  <conditionalFormatting sqref="B3:H18">
    <cfRule type="expression" dxfId="0" priority="1">
      <formula>$F3&gt;=10000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제1작업!분류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KPC</cp:lastModifiedBy>
  <dcterms:created xsi:type="dcterms:W3CDTF">2023-07-20T01:12:47Z</dcterms:created>
  <dcterms:modified xsi:type="dcterms:W3CDTF">2024-11-09T03:41:07Z</dcterms:modified>
</cp:coreProperties>
</file>